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'Лист1'!$A$1:$O$68</definedName>
  </definedNames>
  <calcPr fullCalcOnLoad="1" refMode="R1C1"/>
</workbook>
</file>

<file path=xl/sharedStrings.xml><?xml version="1.0" encoding="utf-8"?>
<sst xmlns="http://schemas.openxmlformats.org/spreadsheetml/2006/main" count="132" uniqueCount="55">
  <si>
    <t>С10</t>
  </si>
  <si>
    <t>кв.м</t>
  </si>
  <si>
    <t>п.м</t>
  </si>
  <si>
    <t>до 300 м</t>
  </si>
  <si>
    <t>свыше 750 м</t>
  </si>
  <si>
    <t>от 300 до 750 м</t>
  </si>
  <si>
    <t>С21</t>
  </si>
  <si>
    <t>С6</t>
  </si>
  <si>
    <t>Н60</t>
  </si>
  <si>
    <t>оцинк 0,5</t>
  </si>
  <si>
    <t>оцинк 0,55</t>
  </si>
  <si>
    <t>1160(1100)</t>
  </si>
  <si>
    <t>Общая ширина (рабочая), мм</t>
  </si>
  <si>
    <t>оцинк 0,7</t>
  </si>
  <si>
    <t>оцинк 0,8</t>
  </si>
  <si>
    <t>ЛКПОЦ-1 0,5</t>
  </si>
  <si>
    <t>ЛКПОЦ-1 0,6</t>
  </si>
  <si>
    <t>ЛКПОЦ-1 0,7</t>
  </si>
  <si>
    <t>ЛКПОЦ-1 0,4</t>
  </si>
  <si>
    <t>Н75</t>
  </si>
  <si>
    <t>800(750)</t>
  </si>
  <si>
    <t>оцинк 0,9</t>
  </si>
  <si>
    <t>оцинк 1,0</t>
  </si>
  <si>
    <t>оцинк 0,4</t>
  </si>
  <si>
    <t xml:space="preserve">ЛКПОЦ-1 0,45 </t>
  </si>
  <si>
    <t>Профилированный лист</t>
  </si>
  <si>
    <t>Вид покрытия и толщина, мм</t>
  </si>
  <si>
    <t>Наименование</t>
  </si>
  <si>
    <t>ЛКПОЦ-1 0,5 двух.</t>
  </si>
  <si>
    <t>С8</t>
  </si>
  <si>
    <t>1193(1150)</t>
  </si>
  <si>
    <t>1230 (1155)</t>
  </si>
  <si>
    <t>НС35</t>
  </si>
  <si>
    <t>оцинк.0,45</t>
  </si>
  <si>
    <t>1193 (1150)</t>
  </si>
  <si>
    <t>Н114</t>
  </si>
  <si>
    <t>При  длине  листа от 0,5метра до 1  метра,  приплата  к  стоимости  п.м  -  25 %</t>
  </si>
  <si>
    <t xml:space="preserve">При объеме заказа менее 40 погонных метров приплата к стоимости п.м - не менее 20% </t>
  </si>
  <si>
    <t>ДЗП Корея 0,45</t>
  </si>
  <si>
    <t>оцинк.0,6</t>
  </si>
  <si>
    <t>650 (590)</t>
  </si>
  <si>
    <t>с. Косыревка,ул. Орловская, д.42 (р-н АЗС РосНефть)</t>
  </si>
  <si>
    <t>г. Воронеж, ул. Чебышева,36</t>
  </si>
  <si>
    <t>(4742) 76-78-76; 76-78-51; 76-78-52</t>
  </si>
  <si>
    <t xml:space="preserve">     (473)200-20-30</t>
  </si>
  <si>
    <t xml:space="preserve">   г. Тамбов ул. Киквидзе, 69б</t>
  </si>
  <si>
    <t>1051(1000)</t>
  </si>
  <si>
    <t>1060(1000)</t>
  </si>
  <si>
    <t>902(845)</t>
  </si>
  <si>
    <t>НС-44</t>
  </si>
  <si>
    <t>1070(1000)</t>
  </si>
  <si>
    <t>ТЕКСТУРИРОВАННЫЙ</t>
  </si>
  <si>
    <t xml:space="preserve">             (4752) 63-82-36, 73-96-00</t>
  </si>
  <si>
    <t>Ral 2004,1018,3020,5024 идут с приплатой 40 руб. за п/м, Ral 3005 идут с приплатой 30 руб.за п/.м.</t>
  </si>
  <si>
    <t>Цена с НДС при объеме поставки (руб.) на 17.04.2024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</si>
</sst>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b/>
      <sz val="9"/>
      <name val="Arial Cyr"/>
      <family val="0"/>
    </font>
    <font>
      <b/>
      <i/>
      <sz val="16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b/>
      <sz val="24"/>
      <name val="Garamond"/>
      <family val="1"/>
    </font>
    <font>
      <sz val="8"/>
      <name val="Arial Cyr"/>
      <family val="0"/>
    </font>
    <font>
      <b/>
      <sz val="12"/>
      <color indexed="8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1" fontId="6" fillId="33" borderId="23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1" fontId="2" fillId="33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4" fillId="33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33" borderId="3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36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1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85725</xdr:rowOff>
    </xdr:from>
    <xdr:to>
      <xdr:col>5</xdr:col>
      <xdr:colOff>657225</xdr:colOff>
      <xdr:row>9</xdr:row>
      <xdr:rowOff>104775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57275"/>
          <a:ext cx="402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49</xdr:row>
      <xdr:rowOff>38100</xdr:rowOff>
    </xdr:from>
    <xdr:to>
      <xdr:col>4</xdr:col>
      <xdr:colOff>657225</xdr:colOff>
      <xdr:row>51</xdr:row>
      <xdr:rowOff>219075</xdr:rowOff>
    </xdr:to>
    <xdr:pic>
      <xdr:nvPicPr>
        <xdr:cNvPr id="2" name="Picture 18" descr="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0410825"/>
          <a:ext cx="2686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133350</xdr:rowOff>
    </xdr:from>
    <xdr:to>
      <xdr:col>5</xdr:col>
      <xdr:colOff>657225</xdr:colOff>
      <xdr:row>15</xdr:row>
      <xdr:rowOff>161925</xdr:rowOff>
    </xdr:to>
    <xdr:pic>
      <xdr:nvPicPr>
        <xdr:cNvPr id="3" name="Picture 23" descr="image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90625"/>
          <a:ext cx="4029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28575</xdr:rowOff>
    </xdr:from>
    <xdr:to>
      <xdr:col>5</xdr:col>
      <xdr:colOff>714375</xdr:colOff>
      <xdr:row>31</xdr:row>
      <xdr:rowOff>19050</xdr:rowOff>
    </xdr:to>
    <xdr:pic>
      <xdr:nvPicPr>
        <xdr:cNvPr id="4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4991100"/>
          <a:ext cx="4086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133350</xdr:rowOff>
    </xdr:from>
    <xdr:to>
      <xdr:col>5</xdr:col>
      <xdr:colOff>571500</xdr:colOff>
      <xdr:row>5</xdr:row>
      <xdr:rowOff>9525</xdr:rowOff>
    </xdr:to>
    <xdr:pic>
      <xdr:nvPicPr>
        <xdr:cNvPr id="5" name="Picture 2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33350"/>
          <a:ext cx="3905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228600</xdr:rowOff>
    </xdr:from>
    <xdr:to>
      <xdr:col>5</xdr:col>
      <xdr:colOff>666750</xdr:colOff>
      <xdr:row>39</xdr:row>
      <xdr:rowOff>19050</xdr:rowOff>
    </xdr:to>
    <xdr:pic>
      <xdr:nvPicPr>
        <xdr:cNvPr id="6" name="Picture 4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924675"/>
          <a:ext cx="4029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46</xdr:row>
      <xdr:rowOff>28575</xdr:rowOff>
    </xdr:from>
    <xdr:to>
      <xdr:col>5</xdr:col>
      <xdr:colOff>142875</xdr:colOff>
      <xdr:row>48</xdr:row>
      <xdr:rowOff>238125</xdr:rowOff>
    </xdr:to>
    <xdr:pic>
      <xdr:nvPicPr>
        <xdr:cNvPr id="7" name="Picture 4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9658350"/>
          <a:ext cx="2762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104775</xdr:rowOff>
    </xdr:from>
    <xdr:to>
      <xdr:col>5</xdr:col>
      <xdr:colOff>695325</xdr:colOff>
      <xdr:row>22</xdr:row>
      <xdr:rowOff>57150</xdr:rowOff>
    </xdr:to>
    <xdr:pic>
      <xdr:nvPicPr>
        <xdr:cNvPr id="8" name="Picture 5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086100"/>
          <a:ext cx="4067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52</xdr:row>
      <xdr:rowOff>47625</xdr:rowOff>
    </xdr:from>
    <xdr:to>
      <xdr:col>5</xdr:col>
      <xdr:colOff>133350</xdr:colOff>
      <xdr:row>55</xdr:row>
      <xdr:rowOff>219075</xdr:rowOff>
    </xdr:to>
    <xdr:pic>
      <xdr:nvPicPr>
        <xdr:cNvPr id="9" name="Picture 6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8150" y="11163300"/>
          <a:ext cx="3124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42</xdr:row>
      <xdr:rowOff>38100</xdr:rowOff>
    </xdr:from>
    <xdr:to>
      <xdr:col>5</xdr:col>
      <xdr:colOff>571500</xdr:colOff>
      <xdr:row>45</xdr:row>
      <xdr:rowOff>190500</xdr:rowOff>
    </xdr:to>
    <xdr:pic>
      <xdr:nvPicPr>
        <xdr:cNvPr id="10" name="Picture 9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8715375"/>
          <a:ext cx="3933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J4" sqref="J4:O4"/>
    </sheetView>
  </sheetViews>
  <sheetFormatPr defaultColWidth="9.00390625" defaultRowHeight="12.75"/>
  <cols>
    <col min="6" max="6" width="9.75390625" style="0" customWidth="1"/>
    <col min="7" max="7" width="7.75390625" style="0" customWidth="1"/>
    <col min="8" max="8" width="11.25390625" style="0" customWidth="1"/>
    <col min="9" max="9" width="14.75390625" style="0" customWidth="1"/>
    <col min="10" max="15" width="8.75390625" style="0" customWidth="1"/>
  </cols>
  <sheetData>
    <row r="1" spans="1:15" ht="12" customHeight="1" thickBot="1" thickTop="1">
      <c r="A1" s="171"/>
      <c r="B1" s="172"/>
      <c r="C1" s="172"/>
      <c r="D1" s="172"/>
      <c r="E1" s="172"/>
      <c r="F1" s="173"/>
      <c r="G1" s="170" t="s">
        <v>25</v>
      </c>
      <c r="H1" s="170"/>
      <c r="I1" s="170"/>
      <c r="J1" s="170"/>
      <c r="K1" s="170"/>
      <c r="L1" s="170"/>
      <c r="M1" s="170"/>
      <c r="N1" s="170"/>
      <c r="O1" s="170"/>
    </row>
    <row r="2" spans="1:15" ht="12" customHeight="1" thickBot="1" thickTop="1">
      <c r="A2" s="174"/>
      <c r="B2" s="175"/>
      <c r="C2" s="175"/>
      <c r="D2" s="175"/>
      <c r="E2" s="175"/>
      <c r="F2" s="176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2" customHeight="1" thickBot="1" thickTop="1">
      <c r="A3" s="174"/>
      <c r="B3" s="175"/>
      <c r="C3" s="175"/>
      <c r="D3" s="175"/>
      <c r="E3" s="175"/>
      <c r="F3" s="176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5.75" customHeight="1" thickBot="1" thickTop="1">
      <c r="A4" s="174"/>
      <c r="B4" s="175"/>
      <c r="C4" s="175"/>
      <c r="D4" s="175"/>
      <c r="E4" s="175"/>
      <c r="F4" s="176"/>
      <c r="G4" s="160" t="s">
        <v>27</v>
      </c>
      <c r="H4" s="160" t="s">
        <v>12</v>
      </c>
      <c r="I4" s="160" t="s">
        <v>26</v>
      </c>
      <c r="J4" s="188" t="s">
        <v>54</v>
      </c>
      <c r="K4" s="188"/>
      <c r="L4" s="188"/>
      <c r="M4" s="188"/>
      <c r="N4" s="188"/>
      <c r="O4" s="188"/>
    </row>
    <row r="5" spans="1:15" ht="15.75" customHeight="1" thickBot="1" thickTop="1">
      <c r="A5" s="174"/>
      <c r="B5" s="175"/>
      <c r="C5" s="175"/>
      <c r="D5" s="175"/>
      <c r="E5" s="175"/>
      <c r="F5" s="176"/>
      <c r="G5" s="160"/>
      <c r="H5" s="160"/>
      <c r="I5" s="160"/>
      <c r="J5" s="184" t="s">
        <v>3</v>
      </c>
      <c r="K5" s="184"/>
      <c r="L5" s="184" t="s">
        <v>5</v>
      </c>
      <c r="M5" s="184"/>
      <c r="N5" s="184" t="s">
        <v>4</v>
      </c>
      <c r="O5" s="184"/>
    </row>
    <row r="6" spans="1:15" s="1" customFormat="1" ht="15.75" customHeight="1" thickBot="1" thickTop="1">
      <c r="A6" s="177"/>
      <c r="B6" s="178"/>
      <c r="C6" s="178"/>
      <c r="D6" s="178"/>
      <c r="E6" s="178"/>
      <c r="F6" s="179"/>
      <c r="G6" s="160"/>
      <c r="H6" s="160"/>
      <c r="I6" s="160"/>
      <c r="J6" s="17" t="s">
        <v>1</v>
      </c>
      <c r="K6" s="17" t="s">
        <v>2</v>
      </c>
      <c r="L6" s="17" t="s">
        <v>1</v>
      </c>
      <c r="M6" s="17" t="s">
        <v>2</v>
      </c>
      <c r="N6" s="17" t="s">
        <v>1</v>
      </c>
      <c r="O6" s="17" t="s">
        <v>2</v>
      </c>
    </row>
    <row r="7" spans="1:15" s="1" customFormat="1" ht="18.75" customHeight="1" hidden="1" thickTop="1">
      <c r="A7" s="4"/>
      <c r="B7" s="2"/>
      <c r="C7" s="2"/>
      <c r="D7" s="2"/>
      <c r="E7" s="2"/>
      <c r="F7" s="2"/>
      <c r="G7" s="167" t="s">
        <v>7</v>
      </c>
      <c r="H7" s="13" t="s">
        <v>31</v>
      </c>
      <c r="I7" s="5" t="s">
        <v>18</v>
      </c>
      <c r="J7" s="18">
        <f>K7/1.23</f>
        <v>361.7886178861789</v>
      </c>
      <c r="K7" s="19">
        <v>445</v>
      </c>
      <c r="L7" s="53">
        <f>M7/1.23</f>
        <v>360.1626016260163</v>
      </c>
      <c r="M7" s="42">
        <f>K7-2</f>
        <v>443</v>
      </c>
      <c r="N7" s="53">
        <f>O7/1.23</f>
        <v>357.7235772357724</v>
      </c>
      <c r="O7" s="42">
        <f>K7-5</f>
        <v>440</v>
      </c>
    </row>
    <row r="8" spans="1:15" s="1" customFormat="1" ht="18.75" customHeight="1" hidden="1">
      <c r="A8" s="4"/>
      <c r="B8" s="2"/>
      <c r="C8" s="2"/>
      <c r="D8" s="2"/>
      <c r="E8" s="2"/>
      <c r="F8" s="2"/>
      <c r="G8" s="168"/>
      <c r="H8" s="10" t="s">
        <v>31</v>
      </c>
      <c r="I8" s="6" t="s">
        <v>24</v>
      </c>
      <c r="J8" s="27">
        <f>K8/1.23</f>
        <v>390.2439024390244</v>
      </c>
      <c r="K8" s="21">
        <v>480</v>
      </c>
      <c r="L8" s="20">
        <f>M8/1.23</f>
        <v>388.6178861788618</v>
      </c>
      <c r="M8" s="54">
        <f aca="true" t="shared" si="0" ref="M8:M56">K8-2</f>
        <v>478</v>
      </c>
      <c r="N8" s="27">
        <f>O8/1.23</f>
        <v>386.1788617886179</v>
      </c>
      <c r="O8" s="22">
        <f aca="true" t="shared" si="1" ref="O8:O56">K8-5</f>
        <v>475</v>
      </c>
    </row>
    <row r="9" spans="1:15" s="1" customFormat="1" ht="18.75" customHeight="1" hidden="1">
      <c r="A9" s="4"/>
      <c r="B9" s="2"/>
      <c r="C9" s="2"/>
      <c r="D9" s="2"/>
      <c r="E9" s="2"/>
      <c r="F9" s="2"/>
      <c r="G9" s="168"/>
      <c r="H9" s="10" t="s">
        <v>31</v>
      </c>
      <c r="I9" s="7" t="s">
        <v>15</v>
      </c>
      <c r="J9" s="27">
        <f>K9/1.23</f>
        <v>414.6341463414634</v>
      </c>
      <c r="K9" s="23">
        <v>510</v>
      </c>
      <c r="L9" s="20">
        <f>M9/1.23</f>
        <v>413.0081300813008</v>
      </c>
      <c r="M9" s="44">
        <f t="shared" si="0"/>
        <v>508</v>
      </c>
      <c r="N9" s="27">
        <f>O9/1.23</f>
        <v>410.5691056910569</v>
      </c>
      <c r="O9" s="22">
        <f t="shared" si="1"/>
        <v>505</v>
      </c>
    </row>
    <row r="10" spans="1:15" s="1" customFormat="1" ht="18.75" customHeight="1" hidden="1">
      <c r="A10" s="4"/>
      <c r="B10" s="2"/>
      <c r="C10" s="2"/>
      <c r="D10" s="2"/>
      <c r="E10" s="3"/>
      <c r="F10" s="2"/>
      <c r="G10" s="168"/>
      <c r="H10" s="10" t="s">
        <v>31</v>
      </c>
      <c r="I10" s="7" t="s">
        <v>9</v>
      </c>
      <c r="J10" s="20">
        <f>K10/1.23</f>
        <v>329.2682926829268</v>
      </c>
      <c r="K10" s="23">
        <v>405</v>
      </c>
      <c r="L10" s="20">
        <f>M10/1.23</f>
        <v>327.6422764227642</v>
      </c>
      <c r="M10" s="22">
        <f t="shared" si="0"/>
        <v>403</v>
      </c>
      <c r="N10" s="20">
        <f>O10/1.23</f>
        <v>325.2032520325203</v>
      </c>
      <c r="O10" s="22">
        <f t="shared" si="1"/>
        <v>400</v>
      </c>
    </row>
    <row r="11" spans="1:15" s="1" customFormat="1" ht="18.75" customHeight="1" hidden="1" thickBot="1">
      <c r="A11" s="4"/>
      <c r="B11" s="2"/>
      <c r="C11" s="2"/>
      <c r="D11" s="2"/>
      <c r="E11" s="2"/>
      <c r="F11" s="2"/>
      <c r="G11" s="168"/>
      <c r="H11" s="39" t="s">
        <v>31</v>
      </c>
      <c r="I11" s="11" t="s">
        <v>10</v>
      </c>
      <c r="J11" s="24">
        <f>K11/1.23</f>
        <v>361.7886178861789</v>
      </c>
      <c r="K11" s="31">
        <v>445</v>
      </c>
      <c r="L11" s="32">
        <f>M11/1.23</f>
        <v>360.1626016260163</v>
      </c>
      <c r="M11" s="47">
        <f t="shared" si="0"/>
        <v>443</v>
      </c>
      <c r="N11" s="32">
        <f>O11/1.23</f>
        <v>357.7235772357724</v>
      </c>
      <c r="O11" s="47">
        <f t="shared" si="1"/>
        <v>440</v>
      </c>
    </row>
    <row r="12" spans="1:15" s="1" customFormat="1" ht="18.75" customHeight="1" thickTop="1">
      <c r="A12" s="34"/>
      <c r="B12" s="35"/>
      <c r="C12" s="35"/>
      <c r="D12" s="35"/>
      <c r="E12" s="35"/>
      <c r="F12" s="35"/>
      <c r="G12" s="167" t="s">
        <v>29</v>
      </c>
      <c r="H12" s="14" t="s">
        <v>30</v>
      </c>
      <c r="I12" s="5" t="s">
        <v>18</v>
      </c>
      <c r="J12" s="18">
        <f aca="true" t="shared" si="2" ref="J12:J17">K12/1.193</f>
        <v>565.8005029337803</v>
      </c>
      <c r="K12" s="41">
        <v>675</v>
      </c>
      <c r="L12" s="18">
        <f aca="true" t="shared" si="3" ref="L12:L17">M12/1.193</f>
        <v>564.1240569991618</v>
      </c>
      <c r="M12" s="42">
        <f aca="true" t="shared" si="4" ref="M12:M17">K12-2</f>
        <v>673</v>
      </c>
      <c r="N12" s="18">
        <f aca="true" t="shared" si="5" ref="N12:N17">O12/1.193</f>
        <v>561.6093880972338</v>
      </c>
      <c r="O12" s="42">
        <f aca="true" t="shared" si="6" ref="O12:O17">K12-5</f>
        <v>670</v>
      </c>
    </row>
    <row r="13" spans="1:15" s="1" customFormat="1" ht="18.75" customHeight="1">
      <c r="A13" s="4"/>
      <c r="B13" s="2"/>
      <c r="C13" s="2"/>
      <c r="D13" s="2"/>
      <c r="E13" s="2"/>
      <c r="F13" s="2"/>
      <c r="G13" s="168"/>
      <c r="H13" s="10" t="s">
        <v>30</v>
      </c>
      <c r="I13" s="10" t="s">
        <v>24</v>
      </c>
      <c r="J13" s="27">
        <f t="shared" si="2"/>
        <v>620.2849958088851</v>
      </c>
      <c r="K13" s="43">
        <v>740</v>
      </c>
      <c r="L13" s="27">
        <f t="shared" si="3"/>
        <v>618.6085498742665</v>
      </c>
      <c r="M13" s="44">
        <f t="shared" si="4"/>
        <v>738</v>
      </c>
      <c r="N13" s="27">
        <f t="shared" si="5"/>
        <v>616.0938809723386</v>
      </c>
      <c r="O13" s="44">
        <f t="shared" si="6"/>
        <v>735</v>
      </c>
    </row>
    <row r="14" spans="1:15" s="1" customFormat="1" ht="18.75" customHeight="1">
      <c r="A14" s="4"/>
      <c r="B14" s="2"/>
      <c r="C14" s="2"/>
      <c r="D14" s="2"/>
      <c r="E14" s="2"/>
      <c r="F14" s="2"/>
      <c r="G14" s="168"/>
      <c r="H14" s="10" t="s">
        <v>30</v>
      </c>
      <c r="I14" s="7" t="s">
        <v>15</v>
      </c>
      <c r="J14" s="27">
        <f t="shared" si="2"/>
        <v>666.3872590108969</v>
      </c>
      <c r="K14" s="45">
        <v>795</v>
      </c>
      <c r="L14" s="27">
        <f t="shared" si="3"/>
        <v>664.7108130762782</v>
      </c>
      <c r="M14" s="44">
        <f t="shared" si="4"/>
        <v>793</v>
      </c>
      <c r="N14" s="27">
        <f t="shared" si="5"/>
        <v>662.1961441743504</v>
      </c>
      <c r="O14" s="44">
        <f t="shared" si="6"/>
        <v>790</v>
      </c>
    </row>
    <row r="15" spans="1:15" s="1" customFormat="1" ht="18.75" customHeight="1">
      <c r="A15" s="4"/>
      <c r="B15" s="2"/>
      <c r="C15" s="2"/>
      <c r="D15" s="2"/>
      <c r="E15" s="2"/>
      <c r="F15" s="2"/>
      <c r="G15" s="168"/>
      <c r="H15" s="10" t="s">
        <v>30</v>
      </c>
      <c r="I15" s="7" t="s">
        <v>23</v>
      </c>
      <c r="J15" s="27">
        <f t="shared" si="2"/>
        <v>440.0670578373847</v>
      </c>
      <c r="K15" s="43">
        <v>525</v>
      </c>
      <c r="L15" s="27">
        <f t="shared" si="3"/>
        <v>438.3906119027661</v>
      </c>
      <c r="M15" s="44">
        <f t="shared" si="4"/>
        <v>523</v>
      </c>
      <c r="N15" s="27">
        <f t="shared" si="5"/>
        <v>435.8759430008382</v>
      </c>
      <c r="O15" s="44">
        <f t="shared" si="6"/>
        <v>520</v>
      </c>
    </row>
    <row r="16" spans="1:15" s="1" customFormat="1" ht="18.75" customHeight="1">
      <c r="A16" s="4"/>
      <c r="B16" s="2"/>
      <c r="C16" s="2"/>
      <c r="D16" s="2"/>
      <c r="E16" s="2"/>
      <c r="F16" s="2"/>
      <c r="G16" s="168"/>
      <c r="H16" s="39" t="s">
        <v>34</v>
      </c>
      <c r="I16" s="11" t="s">
        <v>33</v>
      </c>
      <c r="J16" s="32">
        <f t="shared" si="2"/>
        <v>444.25817267393126</v>
      </c>
      <c r="K16" s="49">
        <v>530</v>
      </c>
      <c r="L16" s="32">
        <f t="shared" si="3"/>
        <v>442.5817267393126</v>
      </c>
      <c r="M16" s="50">
        <f t="shared" si="4"/>
        <v>528</v>
      </c>
      <c r="N16" s="32">
        <f t="shared" si="5"/>
        <v>440.0670578373847</v>
      </c>
      <c r="O16" s="50">
        <f t="shared" si="6"/>
        <v>525</v>
      </c>
    </row>
    <row r="17" spans="1:15" s="1" customFormat="1" ht="18.75" customHeight="1" thickBot="1">
      <c r="A17" s="36"/>
      <c r="B17" s="37"/>
      <c r="C17" s="37"/>
      <c r="D17" s="37"/>
      <c r="E17" s="37"/>
      <c r="F17" s="37"/>
      <c r="G17" s="169"/>
      <c r="H17" s="38" t="s">
        <v>30</v>
      </c>
      <c r="I17" s="12" t="s">
        <v>9</v>
      </c>
      <c r="J17" s="24">
        <f t="shared" si="2"/>
        <v>486.16932103939644</v>
      </c>
      <c r="K17" s="46">
        <v>580</v>
      </c>
      <c r="L17" s="24">
        <f t="shared" si="3"/>
        <v>484.49287510477785</v>
      </c>
      <c r="M17" s="47">
        <f t="shared" si="4"/>
        <v>578</v>
      </c>
      <c r="N17" s="24">
        <f t="shared" si="5"/>
        <v>481.97820620284995</v>
      </c>
      <c r="O17" s="47">
        <f t="shared" si="6"/>
        <v>575</v>
      </c>
    </row>
    <row r="18" spans="1:15" s="1" customFormat="1" ht="19.5" customHeight="1" thickTop="1">
      <c r="A18" s="131"/>
      <c r="B18" s="132"/>
      <c r="C18" s="132"/>
      <c r="D18" s="132"/>
      <c r="E18" s="132"/>
      <c r="F18" s="132"/>
      <c r="G18" s="185" t="s">
        <v>0</v>
      </c>
      <c r="H18" s="5" t="s">
        <v>11</v>
      </c>
      <c r="I18" s="5" t="s">
        <v>18</v>
      </c>
      <c r="J18" s="18">
        <f aca="true" t="shared" si="7" ref="J18:J26">K18/1.16</f>
        <v>581.896551724138</v>
      </c>
      <c r="K18" s="41">
        <f>K12</f>
        <v>675</v>
      </c>
      <c r="L18" s="18">
        <f aca="true" t="shared" si="8" ref="L18:L26">M18/1.16</f>
        <v>580.1724137931035</v>
      </c>
      <c r="M18" s="42">
        <f t="shared" si="0"/>
        <v>673</v>
      </c>
      <c r="N18" s="18">
        <f aca="true" t="shared" si="9" ref="N18:N26">O18/1.16</f>
        <v>577.5862068965517</v>
      </c>
      <c r="O18" s="42">
        <f t="shared" si="1"/>
        <v>670</v>
      </c>
    </row>
    <row r="19" spans="1:15" s="1" customFormat="1" ht="19.5" customHeight="1">
      <c r="A19" s="133"/>
      <c r="B19" s="134"/>
      <c r="C19" s="134"/>
      <c r="D19" s="134"/>
      <c r="E19" s="134"/>
      <c r="F19" s="134"/>
      <c r="G19" s="186"/>
      <c r="H19" s="8" t="s">
        <v>11</v>
      </c>
      <c r="I19" s="6" t="s">
        <v>24</v>
      </c>
      <c r="J19" s="27">
        <f t="shared" si="7"/>
        <v>637.9310344827587</v>
      </c>
      <c r="K19" s="43">
        <f>K13</f>
        <v>740</v>
      </c>
      <c r="L19" s="20">
        <f t="shared" si="8"/>
        <v>636.2068965517242</v>
      </c>
      <c r="M19" s="44">
        <f t="shared" si="0"/>
        <v>738</v>
      </c>
      <c r="N19" s="20">
        <f t="shared" si="9"/>
        <v>633.6206896551724</v>
      </c>
      <c r="O19" s="44">
        <f t="shared" si="1"/>
        <v>735</v>
      </c>
    </row>
    <row r="20" spans="1:15" ht="19.5" customHeight="1">
      <c r="A20" s="133"/>
      <c r="B20" s="134"/>
      <c r="C20" s="134"/>
      <c r="D20" s="134"/>
      <c r="E20" s="134"/>
      <c r="F20" s="134"/>
      <c r="G20" s="186"/>
      <c r="H20" s="8" t="s">
        <v>11</v>
      </c>
      <c r="I20" s="59" t="s">
        <v>15</v>
      </c>
      <c r="J20" s="61">
        <f>K20/1.16</f>
        <v>685.344827586207</v>
      </c>
      <c r="K20" s="60">
        <f>K14</f>
        <v>795</v>
      </c>
      <c r="L20" s="20">
        <f t="shared" si="8"/>
        <v>683.6206896551724</v>
      </c>
      <c r="M20" s="44">
        <f t="shared" si="0"/>
        <v>793</v>
      </c>
      <c r="N20" s="27">
        <f t="shared" si="9"/>
        <v>681.0344827586207</v>
      </c>
      <c r="O20" s="22">
        <f t="shared" si="1"/>
        <v>790</v>
      </c>
    </row>
    <row r="21" spans="1:18" ht="19.5" customHeight="1">
      <c r="A21" s="133"/>
      <c r="B21" s="134"/>
      <c r="C21" s="134"/>
      <c r="D21" s="134"/>
      <c r="E21" s="134"/>
      <c r="F21" s="134"/>
      <c r="G21" s="186"/>
      <c r="H21" s="8" t="s">
        <v>11</v>
      </c>
      <c r="I21" s="15" t="s">
        <v>28</v>
      </c>
      <c r="J21" s="20">
        <f t="shared" si="7"/>
        <v>719.8275862068966</v>
      </c>
      <c r="K21" s="23">
        <v>835</v>
      </c>
      <c r="L21" s="20">
        <f t="shared" si="8"/>
        <v>718.1034482758621</v>
      </c>
      <c r="M21" s="22">
        <f t="shared" si="0"/>
        <v>833</v>
      </c>
      <c r="N21" s="20">
        <f t="shared" si="9"/>
        <v>715.5172413793103</v>
      </c>
      <c r="O21" s="22">
        <f t="shared" si="1"/>
        <v>830</v>
      </c>
      <c r="R21" s="121"/>
    </row>
    <row r="22" spans="1:18" ht="19.5" customHeight="1">
      <c r="A22" s="133"/>
      <c r="B22" s="134"/>
      <c r="C22" s="134"/>
      <c r="D22" s="134"/>
      <c r="E22" s="134"/>
      <c r="F22" s="134"/>
      <c r="G22" s="186"/>
      <c r="H22" s="8" t="s">
        <v>11</v>
      </c>
      <c r="I22" s="122" t="s">
        <v>51</v>
      </c>
      <c r="J22" s="20">
        <f t="shared" si="7"/>
        <v>737.0689655172414</v>
      </c>
      <c r="K22" s="23">
        <v>855</v>
      </c>
      <c r="L22" s="20">
        <f t="shared" si="8"/>
        <v>550</v>
      </c>
      <c r="M22" s="22">
        <v>638</v>
      </c>
      <c r="N22" s="20">
        <f t="shared" si="9"/>
        <v>547.4137931034484</v>
      </c>
      <c r="O22" s="22">
        <v>635</v>
      </c>
      <c r="R22" s="121"/>
    </row>
    <row r="23" spans="1:15" ht="19.5" customHeight="1">
      <c r="A23" s="133"/>
      <c r="B23" s="134"/>
      <c r="C23" s="134"/>
      <c r="D23" s="134"/>
      <c r="E23" s="134"/>
      <c r="F23" s="134"/>
      <c r="G23" s="186"/>
      <c r="H23" s="7" t="s">
        <v>11</v>
      </c>
      <c r="I23" s="7" t="s">
        <v>23</v>
      </c>
      <c r="J23" s="20">
        <f t="shared" si="7"/>
        <v>452.58620689655174</v>
      </c>
      <c r="K23" s="23">
        <f>K15</f>
        <v>525</v>
      </c>
      <c r="L23" s="20">
        <f t="shared" si="8"/>
        <v>450.86206896551727</v>
      </c>
      <c r="M23" s="22">
        <f t="shared" si="0"/>
        <v>523</v>
      </c>
      <c r="N23" s="20">
        <f t="shared" si="9"/>
        <v>448.2758620689655</v>
      </c>
      <c r="O23" s="22">
        <f t="shared" si="1"/>
        <v>520</v>
      </c>
    </row>
    <row r="24" spans="1:15" ht="19.5" customHeight="1">
      <c r="A24" s="133"/>
      <c r="B24" s="134"/>
      <c r="C24" s="134"/>
      <c r="D24" s="134"/>
      <c r="E24" s="134"/>
      <c r="F24" s="134"/>
      <c r="G24" s="186"/>
      <c r="H24" s="7" t="s">
        <v>11</v>
      </c>
      <c r="I24" s="7" t="s">
        <v>9</v>
      </c>
      <c r="J24" s="27">
        <f t="shared" si="7"/>
        <v>500.00000000000006</v>
      </c>
      <c r="K24" s="23">
        <f>K17</f>
        <v>580</v>
      </c>
      <c r="L24" s="20">
        <f t="shared" si="8"/>
        <v>498.2758620689656</v>
      </c>
      <c r="M24" s="22">
        <f t="shared" si="0"/>
        <v>578</v>
      </c>
      <c r="N24" s="20">
        <f t="shared" si="9"/>
        <v>495.68965517241384</v>
      </c>
      <c r="O24" s="22">
        <f t="shared" si="1"/>
        <v>575</v>
      </c>
    </row>
    <row r="25" spans="1:15" ht="19.5" customHeight="1">
      <c r="A25" s="133"/>
      <c r="B25" s="134"/>
      <c r="C25" s="134"/>
      <c r="D25" s="134"/>
      <c r="E25" s="134"/>
      <c r="F25" s="134"/>
      <c r="G25" s="186"/>
      <c r="H25" s="7" t="s">
        <v>11</v>
      </c>
      <c r="I25" s="7" t="s">
        <v>10</v>
      </c>
      <c r="J25" s="27">
        <f t="shared" si="7"/>
        <v>547.4137931034484</v>
      </c>
      <c r="K25" s="45">
        <v>635</v>
      </c>
      <c r="L25" s="27">
        <f t="shared" si="8"/>
        <v>545.6896551724138</v>
      </c>
      <c r="M25" s="44">
        <f>K25-2</f>
        <v>633</v>
      </c>
      <c r="N25" s="27">
        <f t="shared" si="9"/>
        <v>543.1034482758621</v>
      </c>
      <c r="O25" s="44">
        <f>K25-5</f>
        <v>630</v>
      </c>
    </row>
    <row r="26" spans="1:15" ht="19.5" customHeight="1" thickBot="1">
      <c r="A26" s="135"/>
      <c r="B26" s="136"/>
      <c r="C26" s="136"/>
      <c r="D26" s="136"/>
      <c r="E26" s="136"/>
      <c r="F26" s="136"/>
      <c r="G26" s="187"/>
      <c r="H26" s="16" t="s">
        <v>11</v>
      </c>
      <c r="I26" s="40" t="s">
        <v>38</v>
      </c>
      <c r="J26" s="24">
        <f t="shared" si="7"/>
        <v>948.2758620689656</v>
      </c>
      <c r="K26" s="29">
        <v>1100</v>
      </c>
      <c r="L26" s="28">
        <f t="shared" si="8"/>
        <v>946.551724137931</v>
      </c>
      <c r="M26" s="47">
        <f t="shared" si="0"/>
        <v>1098</v>
      </c>
      <c r="N26" s="24">
        <f t="shared" si="9"/>
        <v>943.9655172413794</v>
      </c>
      <c r="O26" s="47">
        <f t="shared" si="1"/>
        <v>1095</v>
      </c>
    </row>
    <row r="27" spans="1:15" ht="19.5" customHeight="1" thickTop="1">
      <c r="A27" s="133"/>
      <c r="B27" s="134"/>
      <c r="C27" s="134"/>
      <c r="D27" s="134"/>
      <c r="E27" s="134"/>
      <c r="F27" s="134"/>
      <c r="G27" s="149" t="s">
        <v>6</v>
      </c>
      <c r="H27" s="56" t="s">
        <v>46</v>
      </c>
      <c r="I27" s="62" t="s">
        <v>18</v>
      </c>
      <c r="J27" s="18">
        <f>K27/1.051</f>
        <v>642.245480494767</v>
      </c>
      <c r="K27" s="21">
        <f>K12</f>
        <v>675</v>
      </c>
      <c r="L27" s="18">
        <f>M27/1.051</f>
        <v>640.3425309229306</v>
      </c>
      <c r="M27" s="42">
        <f t="shared" si="0"/>
        <v>673</v>
      </c>
      <c r="N27" s="18">
        <f>O27/1.051</f>
        <v>637.488106565176</v>
      </c>
      <c r="O27" s="42">
        <f t="shared" si="1"/>
        <v>670</v>
      </c>
    </row>
    <row r="28" spans="1:15" ht="19.5" customHeight="1">
      <c r="A28" s="133"/>
      <c r="B28" s="134"/>
      <c r="C28" s="134"/>
      <c r="D28" s="134"/>
      <c r="E28" s="134"/>
      <c r="F28" s="134"/>
      <c r="G28" s="149"/>
      <c r="H28" s="56" t="s">
        <v>46</v>
      </c>
      <c r="I28" s="10" t="s">
        <v>24</v>
      </c>
      <c r="J28" s="27">
        <f aca="true" t="shared" si="10" ref="J28:N34">K28/1.051</f>
        <v>704.0913415794482</v>
      </c>
      <c r="K28" s="21">
        <f>K13</f>
        <v>740</v>
      </c>
      <c r="L28" s="27">
        <f t="shared" si="10"/>
        <v>702.1883920076118</v>
      </c>
      <c r="M28" s="44">
        <f t="shared" si="0"/>
        <v>738</v>
      </c>
      <c r="N28" s="27">
        <f t="shared" si="10"/>
        <v>699.3339676498573</v>
      </c>
      <c r="O28" s="44">
        <f t="shared" si="1"/>
        <v>735</v>
      </c>
    </row>
    <row r="29" spans="1:20" ht="19.5" customHeight="1">
      <c r="A29" s="133"/>
      <c r="B29" s="134"/>
      <c r="C29" s="134"/>
      <c r="D29" s="134"/>
      <c r="E29" s="134"/>
      <c r="F29" s="134"/>
      <c r="G29" s="149"/>
      <c r="H29" s="56" t="s">
        <v>46</v>
      </c>
      <c r="I29" s="9" t="s">
        <v>15</v>
      </c>
      <c r="J29" s="27">
        <f t="shared" si="10"/>
        <v>756.4224548049477</v>
      </c>
      <c r="K29" s="23">
        <f>K14</f>
        <v>795</v>
      </c>
      <c r="L29" s="27">
        <f t="shared" si="10"/>
        <v>754.5195052331113</v>
      </c>
      <c r="M29" s="22">
        <f t="shared" si="0"/>
        <v>793</v>
      </c>
      <c r="N29" s="27">
        <f t="shared" si="10"/>
        <v>751.6650808753568</v>
      </c>
      <c r="O29" s="22">
        <f t="shared" si="1"/>
        <v>790</v>
      </c>
      <c r="T29" s="48"/>
    </row>
    <row r="30" spans="1:15" ht="19.5" customHeight="1">
      <c r="A30" s="133"/>
      <c r="B30" s="134"/>
      <c r="C30" s="134"/>
      <c r="D30" s="134"/>
      <c r="E30" s="134"/>
      <c r="F30" s="134"/>
      <c r="G30" s="149"/>
      <c r="H30" s="56" t="s">
        <v>46</v>
      </c>
      <c r="I30" s="7" t="s">
        <v>16</v>
      </c>
      <c r="J30" s="20">
        <f t="shared" si="10"/>
        <v>865.8420551855377</v>
      </c>
      <c r="K30" s="23">
        <v>910</v>
      </c>
      <c r="L30" s="20">
        <f t="shared" si="10"/>
        <v>863.9391056137013</v>
      </c>
      <c r="M30" s="22">
        <f t="shared" si="0"/>
        <v>908</v>
      </c>
      <c r="N30" s="20">
        <f t="shared" si="10"/>
        <v>861.0846812559467</v>
      </c>
      <c r="O30" s="22">
        <f t="shared" si="1"/>
        <v>905</v>
      </c>
    </row>
    <row r="31" spans="1:15" ht="19.5" customHeight="1">
      <c r="A31" s="133"/>
      <c r="B31" s="134"/>
      <c r="C31" s="134"/>
      <c r="D31" s="134"/>
      <c r="E31" s="134"/>
      <c r="F31" s="134"/>
      <c r="G31" s="149"/>
      <c r="H31" s="56" t="s">
        <v>46</v>
      </c>
      <c r="I31" s="8" t="s">
        <v>17</v>
      </c>
      <c r="J31" s="20">
        <f t="shared" si="10"/>
        <v>1003.8058991436727</v>
      </c>
      <c r="K31" s="23">
        <v>1055</v>
      </c>
      <c r="L31" s="20">
        <f t="shared" si="10"/>
        <v>1001.9029495718364</v>
      </c>
      <c r="M31" s="22">
        <f t="shared" si="0"/>
        <v>1053</v>
      </c>
      <c r="N31" s="20">
        <f t="shared" si="10"/>
        <v>999.0485252140819</v>
      </c>
      <c r="O31" s="22">
        <f t="shared" si="1"/>
        <v>1050</v>
      </c>
    </row>
    <row r="32" spans="1:15" ht="19.5" customHeight="1">
      <c r="A32" s="133"/>
      <c r="B32" s="134"/>
      <c r="C32" s="134"/>
      <c r="D32" s="134"/>
      <c r="E32" s="134"/>
      <c r="F32" s="134"/>
      <c r="G32" s="149"/>
      <c r="H32" s="56" t="s">
        <v>46</v>
      </c>
      <c r="I32" s="7" t="s">
        <v>9</v>
      </c>
      <c r="J32" s="20">
        <f t="shared" si="10"/>
        <v>551.8553758325405</v>
      </c>
      <c r="K32" s="30">
        <f>K17</f>
        <v>580</v>
      </c>
      <c r="L32" s="20">
        <f t="shared" si="10"/>
        <v>549.9524262607041</v>
      </c>
      <c r="M32" s="22">
        <f t="shared" si="0"/>
        <v>578</v>
      </c>
      <c r="N32" s="20">
        <f t="shared" si="10"/>
        <v>547.0980019029496</v>
      </c>
      <c r="O32" s="22">
        <f t="shared" si="1"/>
        <v>575</v>
      </c>
    </row>
    <row r="33" spans="1:15" ht="19.5" customHeight="1">
      <c r="A33" s="133"/>
      <c r="B33" s="134"/>
      <c r="C33" s="134"/>
      <c r="D33" s="134"/>
      <c r="E33" s="134"/>
      <c r="F33" s="134"/>
      <c r="G33" s="149"/>
      <c r="H33" s="56" t="s">
        <v>46</v>
      </c>
      <c r="I33" s="7" t="s">
        <v>10</v>
      </c>
      <c r="J33" s="20">
        <f t="shared" si="10"/>
        <v>604.18648905804</v>
      </c>
      <c r="K33" s="45">
        <f>K25</f>
        <v>635</v>
      </c>
      <c r="L33" s="27">
        <f t="shared" si="10"/>
        <v>602.2835394862036</v>
      </c>
      <c r="M33" s="44">
        <f t="shared" si="0"/>
        <v>633</v>
      </c>
      <c r="N33" s="20">
        <f t="shared" si="10"/>
        <v>599.4291151284491</v>
      </c>
      <c r="O33" s="44">
        <f t="shared" si="1"/>
        <v>630</v>
      </c>
    </row>
    <row r="34" spans="1:15" ht="19.5" customHeight="1" thickBot="1">
      <c r="A34" s="135"/>
      <c r="B34" s="136"/>
      <c r="C34" s="136"/>
      <c r="D34" s="136"/>
      <c r="E34" s="136"/>
      <c r="F34" s="136"/>
      <c r="G34" s="150"/>
      <c r="H34" s="74" t="s">
        <v>46</v>
      </c>
      <c r="I34" s="12" t="s">
        <v>13</v>
      </c>
      <c r="J34" s="24">
        <f t="shared" si="10"/>
        <v>742.1503330161751</v>
      </c>
      <c r="K34" s="25">
        <v>780</v>
      </c>
      <c r="L34" s="24">
        <f t="shared" si="10"/>
        <v>740.2473834443388</v>
      </c>
      <c r="M34" s="26">
        <f t="shared" si="0"/>
        <v>778</v>
      </c>
      <c r="N34" s="24">
        <f t="shared" si="10"/>
        <v>737.3929590865843</v>
      </c>
      <c r="O34" s="26">
        <f t="shared" si="1"/>
        <v>775</v>
      </c>
    </row>
    <row r="35" spans="1:15" ht="19.5" customHeight="1" thickTop="1">
      <c r="A35" s="146"/>
      <c r="B35" s="147"/>
      <c r="C35" s="147"/>
      <c r="D35" s="147"/>
      <c r="E35" s="147"/>
      <c r="F35" s="180"/>
      <c r="G35" s="162" t="s">
        <v>32</v>
      </c>
      <c r="H35" s="84" t="s">
        <v>47</v>
      </c>
      <c r="I35" s="85" t="s">
        <v>15</v>
      </c>
      <c r="J35" s="86">
        <f>K35/1.06</f>
        <v>750</v>
      </c>
      <c r="K35" s="87">
        <f>K14</f>
        <v>795</v>
      </c>
      <c r="L35" s="86">
        <f>M35/1.06</f>
        <v>748.1132075471697</v>
      </c>
      <c r="M35" s="88">
        <f t="shared" si="0"/>
        <v>793</v>
      </c>
      <c r="N35" s="86">
        <f>O35/1.06</f>
        <v>745.2830188679245</v>
      </c>
      <c r="O35" s="88">
        <f t="shared" si="1"/>
        <v>790</v>
      </c>
    </row>
    <row r="36" spans="1:15" ht="19.5" customHeight="1">
      <c r="A36" s="146"/>
      <c r="B36" s="147"/>
      <c r="C36" s="147"/>
      <c r="D36" s="147"/>
      <c r="E36" s="147"/>
      <c r="F36" s="180"/>
      <c r="G36" s="162"/>
      <c r="H36" s="84" t="s">
        <v>47</v>
      </c>
      <c r="I36" s="89" t="s">
        <v>16</v>
      </c>
      <c r="J36" s="86">
        <f aca="true" t="shared" si="11" ref="J36:J42">K36/1.06</f>
        <v>858.4905660377358</v>
      </c>
      <c r="K36" s="90">
        <f>K30</f>
        <v>910</v>
      </c>
      <c r="L36" s="86">
        <f aca="true" t="shared" si="12" ref="L36:L42">M36/1.06</f>
        <v>856.6037735849056</v>
      </c>
      <c r="M36" s="88">
        <f t="shared" si="0"/>
        <v>908</v>
      </c>
      <c r="N36" s="91">
        <f aca="true" t="shared" si="13" ref="N36:N42">O36/1.06</f>
        <v>853.7735849056603</v>
      </c>
      <c r="O36" s="88">
        <f t="shared" si="1"/>
        <v>905</v>
      </c>
    </row>
    <row r="37" spans="1:15" ht="19.5" customHeight="1">
      <c r="A37" s="146"/>
      <c r="B37" s="147"/>
      <c r="C37" s="147"/>
      <c r="D37" s="147"/>
      <c r="E37" s="147"/>
      <c r="F37" s="180"/>
      <c r="G37" s="162"/>
      <c r="H37" s="84" t="s">
        <v>47</v>
      </c>
      <c r="I37" s="92" t="s">
        <v>17</v>
      </c>
      <c r="J37" s="86">
        <f t="shared" si="11"/>
        <v>995.2830188679245</v>
      </c>
      <c r="K37" s="90">
        <f>K31</f>
        <v>1055</v>
      </c>
      <c r="L37" s="86">
        <f t="shared" si="12"/>
        <v>993.3962264150942</v>
      </c>
      <c r="M37" s="88">
        <f t="shared" si="0"/>
        <v>1053</v>
      </c>
      <c r="N37" s="91">
        <f t="shared" si="13"/>
        <v>990.566037735849</v>
      </c>
      <c r="O37" s="88">
        <f t="shared" si="1"/>
        <v>1050</v>
      </c>
    </row>
    <row r="38" spans="1:15" ht="19.5" customHeight="1">
      <c r="A38" s="146"/>
      <c r="B38" s="147"/>
      <c r="C38" s="147"/>
      <c r="D38" s="147"/>
      <c r="E38" s="147"/>
      <c r="F38" s="180"/>
      <c r="G38" s="162"/>
      <c r="H38" s="84" t="s">
        <v>47</v>
      </c>
      <c r="I38" s="89" t="s">
        <v>9</v>
      </c>
      <c r="J38" s="86">
        <f t="shared" si="11"/>
        <v>547.1698113207547</v>
      </c>
      <c r="K38" s="87">
        <f>K17</f>
        <v>580</v>
      </c>
      <c r="L38" s="86">
        <f t="shared" si="12"/>
        <v>545.2830188679245</v>
      </c>
      <c r="M38" s="93">
        <f t="shared" si="0"/>
        <v>578</v>
      </c>
      <c r="N38" s="86">
        <f t="shared" si="13"/>
        <v>542.4528301886792</v>
      </c>
      <c r="O38" s="88">
        <f t="shared" si="1"/>
        <v>575</v>
      </c>
    </row>
    <row r="39" spans="1:15" ht="19.5" customHeight="1">
      <c r="A39" s="146"/>
      <c r="B39" s="147"/>
      <c r="C39" s="147"/>
      <c r="D39" s="147"/>
      <c r="E39" s="147"/>
      <c r="F39" s="180"/>
      <c r="G39" s="162"/>
      <c r="H39" s="84" t="s">
        <v>47</v>
      </c>
      <c r="I39" s="89" t="s">
        <v>10</v>
      </c>
      <c r="J39" s="86">
        <f t="shared" si="11"/>
        <v>599.0566037735849</v>
      </c>
      <c r="K39" s="94">
        <f>K25</f>
        <v>635</v>
      </c>
      <c r="L39" s="86">
        <f t="shared" si="12"/>
        <v>597.1698113207547</v>
      </c>
      <c r="M39" s="88">
        <f t="shared" si="0"/>
        <v>633</v>
      </c>
      <c r="N39" s="91">
        <f t="shared" si="13"/>
        <v>594.3396226415094</v>
      </c>
      <c r="O39" s="88">
        <f t="shared" si="1"/>
        <v>630</v>
      </c>
    </row>
    <row r="40" spans="1:15" ht="19.5" customHeight="1">
      <c r="A40" s="146"/>
      <c r="B40" s="147"/>
      <c r="C40" s="147"/>
      <c r="D40" s="147"/>
      <c r="E40" s="147"/>
      <c r="F40" s="180"/>
      <c r="G40" s="162"/>
      <c r="H40" s="84" t="s">
        <v>47</v>
      </c>
      <c r="I40" s="95" t="s">
        <v>39</v>
      </c>
      <c r="J40" s="86">
        <f t="shared" si="11"/>
        <v>636.7924528301886</v>
      </c>
      <c r="K40" s="94">
        <v>675</v>
      </c>
      <c r="L40" s="86">
        <f t="shared" si="12"/>
        <v>634.9056603773585</v>
      </c>
      <c r="M40" s="88">
        <f t="shared" si="0"/>
        <v>673</v>
      </c>
      <c r="N40" s="91">
        <f t="shared" si="13"/>
        <v>632.0754716981131</v>
      </c>
      <c r="O40" s="88">
        <f t="shared" si="1"/>
        <v>670</v>
      </c>
    </row>
    <row r="41" spans="1:15" ht="19.5" customHeight="1">
      <c r="A41" s="146"/>
      <c r="B41" s="147"/>
      <c r="C41" s="147"/>
      <c r="D41" s="147"/>
      <c r="E41" s="147"/>
      <c r="F41" s="180"/>
      <c r="G41" s="162"/>
      <c r="H41" s="84" t="s">
        <v>47</v>
      </c>
      <c r="I41" s="89" t="s">
        <v>13</v>
      </c>
      <c r="J41" s="86">
        <f t="shared" si="11"/>
        <v>735.8490566037735</v>
      </c>
      <c r="K41" s="90">
        <f>K34</f>
        <v>780</v>
      </c>
      <c r="L41" s="86">
        <f t="shared" si="12"/>
        <v>733.9622641509434</v>
      </c>
      <c r="M41" s="88">
        <f t="shared" si="0"/>
        <v>778</v>
      </c>
      <c r="N41" s="86">
        <f t="shared" si="13"/>
        <v>731.132075471698</v>
      </c>
      <c r="O41" s="88">
        <f>K41-5</f>
        <v>775</v>
      </c>
    </row>
    <row r="42" spans="1:15" ht="19.5" customHeight="1" thickBot="1">
      <c r="A42" s="181"/>
      <c r="B42" s="182"/>
      <c r="C42" s="182"/>
      <c r="D42" s="182"/>
      <c r="E42" s="182"/>
      <c r="F42" s="183"/>
      <c r="G42" s="163"/>
      <c r="H42" s="96" t="s">
        <v>47</v>
      </c>
      <c r="I42" s="97" t="s">
        <v>14</v>
      </c>
      <c r="J42" s="98">
        <f t="shared" si="11"/>
        <v>825.4716981132075</v>
      </c>
      <c r="K42" s="99">
        <v>875</v>
      </c>
      <c r="L42" s="98">
        <f t="shared" si="12"/>
        <v>823.5849056603773</v>
      </c>
      <c r="M42" s="100">
        <f t="shared" si="0"/>
        <v>873</v>
      </c>
      <c r="N42" s="98">
        <f t="shared" si="13"/>
        <v>820.754716981132</v>
      </c>
      <c r="O42" s="100">
        <f t="shared" si="1"/>
        <v>870</v>
      </c>
    </row>
    <row r="43" spans="1:15" ht="18.75" customHeight="1" thickTop="1">
      <c r="A43" s="146"/>
      <c r="B43" s="147"/>
      <c r="C43" s="147"/>
      <c r="D43" s="147"/>
      <c r="E43" s="147"/>
      <c r="F43" s="147"/>
      <c r="G43" s="164" t="s">
        <v>49</v>
      </c>
      <c r="H43" s="84" t="s">
        <v>50</v>
      </c>
      <c r="I43" s="92" t="s">
        <v>16</v>
      </c>
      <c r="J43" s="86">
        <f>K43/1.07</f>
        <v>850.4672897196261</v>
      </c>
      <c r="K43" s="87">
        <f>K36</f>
        <v>910</v>
      </c>
      <c r="L43" s="86">
        <f>M43/1.07</f>
        <v>848.5981308411215</v>
      </c>
      <c r="M43" s="88">
        <f t="shared" si="0"/>
        <v>908</v>
      </c>
      <c r="N43" s="86">
        <f>O43/1.07</f>
        <v>845.7943925233644</v>
      </c>
      <c r="O43" s="88">
        <f t="shared" si="1"/>
        <v>905</v>
      </c>
    </row>
    <row r="44" spans="1:15" ht="18.75" customHeight="1">
      <c r="A44" s="146"/>
      <c r="B44" s="147"/>
      <c r="C44" s="147"/>
      <c r="D44" s="147"/>
      <c r="E44" s="147"/>
      <c r="F44" s="147"/>
      <c r="G44" s="165"/>
      <c r="H44" s="101" t="s">
        <v>50</v>
      </c>
      <c r="I44" s="92" t="s">
        <v>17</v>
      </c>
      <c r="J44" s="86">
        <f>K44/1.07</f>
        <v>985.9813084112149</v>
      </c>
      <c r="K44" s="90">
        <f>K37</f>
        <v>1055</v>
      </c>
      <c r="L44" s="86">
        <f>M44/1.07</f>
        <v>984.1121495327102</v>
      </c>
      <c r="M44" s="88">
        <f t="shared" si="0"/>
        <v>1053</v>
      </c>
      <c r="N44" s="86">
        <f>O44/1.07</f>
        <v>981.3084112149533</v>
      </c>
      <c r="O44" s="88">
        <f t="shared" si="1"/>
        <v>1050</v>
      </c>
    </row>
    <row r="45" spans="1:15" ht="18.75" customHeight="1">
      <c r="A45" s="146"/>
      <c r="B45" s="147"/>
      <c r="C45" s="147"/>
      <c r="D45" s="147"/>
      <c r="E45" s="147"/>
      <c r="F45" s="147"/>
      <c r="G45" s="165"/>
      <c r="H45" s="101" t="s">
        <v>50</v>
      </c>
      <c r="I45" s="89" t="s">
        <v>13</v>
      </c>
      <c r="J45" s="86">
        <f>K45/1.07</f>
        <v>728.9719626168223</v>
      </c>
      <c r="K45" s="90">
        <f>K34</f>
        <v>780</v>
      </c>
      <c r="L45" s="86">
        <f>M45/1.07</f>
        <v>727.1028037383177</v>
      </c>
      <c r="M45" s="88">
        <f t="shared" si="0"/>
        <v>778</v>
      </c>
      <c r="N45" s="86">
        <f>O45/1.07</f>
        <v>724.2990654205607</v>
      </c>
      <c r="O45" s="88">
        <f t="shared" si="1"/>
        <v>775</v>
      </c>
    </row>
    <row r="46" spans="1:15" ht="18.75" customHeight="1" thickBot="1">
      <c r="A46" s="146"/>
      <c r="B46" s="147"/>
      <c r="C46" s="147"/>
      <c r="D46" s="147"/>
      <c r="E46" s="147"/>
      <c r="F46" s="147"/>
      <c r="G46" s="166"/>
      <c r="H46" s="102" t="s">
        <v>50</v>
      </c>
      <c r="I46" s="103" t="s">
        <v>14</v>
      </c>
      <c r="J46" s="86">
        <f>K46/1.07</f>
        <v>817.7570093457944</v>
      </c>
      <c r="K46" s="104">
        <f>K42</f>
        <v>875</v>
      </c>
      <c r="L46" s="86">
        <f>M46/1.07</f>
        <v>815.8878504672897</v>
      </c>
      <c r="M46" s="105">
        <f t="shared" si="0"/>
        <v>873</v>
      </c>
      <c r="N46" s="86">
        <f>O46/1.07</f>
        <v>813.0841121495326</v>
      </c>
      <c r="O46" s="106">
        <f t="shared" si="1"/>
        <v>870</v>
      </c>
    </row>
    <row r="47" spans="1:15" ht="19.5" customHeight="1" thickTop="1">
      <c r="A47" s="137"/>
      <c r="B47" s="138"/>
      <c r="C47" s="138"/>
      <c r="D47" s="138"/>
      <c r="E47" s="138"/>
      <c r="F47" s="139"/>
      <c r="G47" s="161" t="s">
        <v>8</v>
      </c>
      <c r="H47" s="107" t="s">
        <v>48</v>
      </c>
      <c r="I47" s="108" t="s">
        <v>17</v>
      </c>
      <c r="J47" s="109">
        <f>K47/0.902</f>
        <v>1169.6230598669622</v>
      </c>
      <c r="K47" s="110">
        <f>K37</f>
        <v>1055</v>
      </c>
      <c r="L47" s="109">
        <f>M47/0.902</f>
        <v>1167.4057649667404</v>
      </c>
      <c r="M47" s="111">
        <f t="shared" si="0"/>
        <v>1053</v>
      </c>
      <c r="N47" s="109">
        <f>O47/0.902</f>
        <v>1164.079822616408</v>
      </c>
      <c r="O47" s="111">
        <f t="shared" si="1"/>
        <v>1050</v>
      </c>
    </row>
    <row r="48" spans="1:15" ht="19.5" customHeight="1">
      <c r="A48" s="140"/>
      <c r="B48" s="141"/>
      <c r="C48" s="141"/>
      <c r="D48" s="141"/>
      <c r="E48" s="141"/>
      <c r="F48" s="142"/>
      <c r="G48" s="162"/>
      <c r="H48" s="112" t="s">
        <v>48</v>
      </c>
      <c r="I48" s="113" t="s">
        <v>13</v>
      </c>
      <c r="J48" s="86">
        <f>K48/0.902</f>
        <v>864.7450110864745</v>
      </c>
      <c r="K48" s="90">
        <f>K41</f>
        <v>780</v>
      </c>
      <c r="L48" s="86">
        <f>M48/0.902</f>
        <v>862.5277161862527</v>
      </c>
      <c r="M48" s="88">
        <f t="shared" si="0"/>
        <v>778</v>
      </c>
      <c r="N48" s="86">
        <f>O48/0.902</f>
        <v>859.2017738359201</v>
      </c>
      <c r="O48" s="88">
        <f t="shared" si="1"/>
        <v>775</v>
      </c>
    </row>
    <row r="49" spans="1:15" ht="19.5" customHeight="1" thickBot="1">
      <c r="A49" s="143"/>
      <c r="B49" s="144"/>
      <c r="C49" s="144"/>
      <c r="D49" s="144"/>
      <c r="E49" s="144"/>
      <c r="F49" s="145"/>
      <c r="G49" s="163"/>
      <c r="H49" s="114" t="s">
        <v>48</v>
      </c>
      <c r="I49" s="97" t="s">
        <v>14</v>
      </c>
      <c r="J49" s="98">
        <f>K49/0.902</f>
        <v>970.0665188470066</v>
      </c>
      <c r="K49" s="104">
        <f>K42</f>
        <v>875</v>
      </c>
      <c r="L49" s="98">
        <f>M49/0.902</f>
        <v>967.849223946785</v>
      </c>
      <c r="M49" s="105">
        <f t="shared" si="0"/>
        <v>873</v>
      </c>
      <c r="N49" s="98">
        <f>O49/0.902</f>
        <v>964.5232815964523</v>
      </c>
      <c r="O49" s="105">
        <f t="shared" si="1"/>
        <v>870</v>
      </c>
    </row>
    <row r="50" spans="1:15" ht="19.5" customHeight="1" thickTop="1">
      <c r="A50" s="137"/>
      <c r="B50" s="138"/>
      <c r="C50" s="138"/>
      <c r="D50" s="138"/>
      <c r="E50" s="138"/>
      <c r="F50" s="139"/>
      <c r="G50" s="161" t="s">
        <v>19</v>
      </c>
      <c r="H50" s="108" t="s">
        <v>20</v>
      </c>
      <c r="I50" s="108" t="s">
        <v>13</v>
      </c>
      <c r="J50" s="115">
        <f>K50/0.8</f>
        <v>975</v>
      </c>
      <c r="K50" s="110">
        <f>K48</f>
        <v>780</v>
      </c>
      <c r="L50" s="109">
        <f>M50/0.8</f>
        <v>972.5</v>
      </c>
      <c r="M50" s="111">
        <f t="shared" si="0"/>
        <v>778</v>
      </c>
      <c r="N50" s="109">
        <f>O50/0.8</f>
        <v>968.75</v>
      </c>
      <c r="O50" s="111">
        <f t="shared" si="1"/>
        <v>775</v>
      </c>
    </row>
    <row r="51" spans="1:15" ht="19.5" customHeight="1" thickBot="1">
      <c r="A51" s="140"/>
      <c r="B51" s="141"/>
      <c r="C51" s="141"/>
      <c r="D51" s="141"/>
      <c r="E51" s="141"/>
      <c r="F51" s="142"/>
      <c r="G51" s="162"/>
      <c r="H51" s="116" t="s">
        <v>20</v>
      </c>
      <c r="I51" s="103" t="s">
        <v>14</v>
      </c>
      <c r="J51" s="86">
        <f>K51/0.8</f>
        <v>1093.75</v>
      </c>
      <c r="K51" s="117">
        <f>K46</f>
        <v>875</v>
      </c>
      <c r="L51" s="86">
        <f>M51/0.8</f>
        <v>1091.25</v>
      </c>
      <c r="M51" s="88">
        <f t="shared" si="0"/>
        <v>873</v>
      </c>
      <c r="N51" s="86">
        <f>O51/0.8</f>
        <v>1087.5</v>
      </c>
      <c r="O51" s="105">
        <f t="shared" si="1"/>
        <v>870</v>
      </c>
    </row>
    <row r="52" spans="1:15" ht="19.5" customHeight="1" thickBot="1" thickTop="1">
      <c r="A52" s="143"/>
      <c r="B52" s="144"/>
      <c r="C52" s="144"/>
      <c r="D52" s="144"/>
      <c r="E52" s="144"/>
      <c r="F52" s="145"/>
      <c r="G52" s="163"/>
      <c r="H52" s="118" t="s">
        <v>20</v>
      </c>
      <c r="I52" s="97" t="s">
        <v>21</v>
      </c>
      <c r="J52" s="98">
        <f>K52/0.8</f>
        <v>1212.5</v>
      </c>
      <c r="K52" s="119">
        <v>970</v>
      </c>
      <c r="L52" s="98">
        <f>M52/0.8</f>
        <v>1210</v>
      </c>
      <c r="M52" s="105">
        <f t="shared" si="0"/>
        <v>968</v>
      </c>
      <c r="N52" s="98">
        <f>O52/0.8</f>
        <v>1206.25</v>
      </c>
      <c r="O52" s="120">
        <f t="shared" si="1"/>
        <v>965</v>
      </c>
    </row>
    <row r="53" spans="1:15" ht="21" customHeight="1" thickTop="1">
      <c r="A53" s="151"/>
      <c r="B53" s="152"/>
      <c r="C53" s="152"/>
      <c r="D53" s="152"/>
      <c r="E53" s="152"/>
      <c r="F53" s="153"/>
      <c r="G53" s="148" t="s">
        <v>35</v>
      </c>
      <c r="H53" s="56" t="s">
        <v>40</v>
      </c>
      <c r="I53" s="8" t="s">
        <v>13</v>
      </c>
      <c r="J53" s="18">
        <f>K53/0.65</f>
        <v>1200</v>
      </c>
      <c r="K53" s="51">
        <f>K50</f>
        <v>780</v>
      </c>
      <c r="L53" s="20">
        <f>M53/0.65</f>
        <v>1196.923076923077</v>
      </c>
      <c r="M53" s="22">
        <f t="shared" si="0"/>
        <v>778</v>
      </c>
      <c r="N53" s="20">
        <f>O53/0.65</f>
        <v>1192.3076923076924</v>
      </c>
      <c r="O53" s="22">
        <f t="shared" si="1"/>
        <v>775</v>
      </c>
    </row>
    <row r="54" spans="1:15" ht="21" customHeight="1">
      <c r="A54" s="154"/>
      <c r="B54" s="155"/>
      <c r="C54" s="155"/>
      <c r="D54" s="155"/>
      <c r="E54" s="155"/>
      <c r="F54" s="156"/>
      <c r="G54" s="149"/>
      <c r="H54" s="55" t="s">
        <v>40</v>
      </c>
      <c r="I54" s="7" t="s">
        <v>14</v>
      </c>
      <c r="J54" s="20">
        <f>K54/0.65</f>
        <v>1346.1538461538462</v>
      </c>
      <c r="K54" s="52">
        <f>K51</f>
        <v>875</v>
      </c>
      <c r="L54" s="20">
        <f>M54/0.65</f>
        <v>1343.076923076923</v>
      </c>
      <c r="M54" s="22">
        <f t="shared" si="0"/>
        <v>873</v>
      </c>
      <c r="N54" s="20">
        <f>O54/0.65</f>
        <v>1338.4615384615383</v>
      </c>
      <c r="O54" s="22">
        <f t="shared" si="1"/>
        <v>870</v>
      </c>
    </row>
    <row r="55" spans="1:15" ht="21" customHeight="1">
      <c r="A55" s="154"/>
      <c r="B55" s="155"/>
      <c r="C55" s="155"/>
      <c r="D55" s="155"/>
      <c r="E55" s="155"/>
      <c r="F55" s="156"/>
      <c r="G55" s="149"/>
      <c r="H55" s="55" t="s">
        <v>40</v>
      </c>
      <c r="I55" s="7" t="s">
        <v>21</v>
      </c>
      <c r="J55" s="27">
        <f>K55/0.65</f>
        <v>1492.3076923076922</v>
      </c>
      <c r="K55" s="33">
        <f>K52</f>
        <v>970</v>
      </c>
      <c r="L55" s="27">
        <f>M55/0.65</f>
        <v>1489.2307692307693</v>
      </c>
      <c r="M55" s="22">
        <f t="shared" si="0"/>
        <v>968</v>
      </c>
      <c r="N55" s="27">
        <f>O55/0.65</f>
        <v>1484.6153846153845</v>
      </c>
      <c r="O55" s="44">
        <f t="shared" si="1"/>
        <v>965</v>
      </c>
    </row>
    <row r="56" spans="1:15" ht="21" customHeight="1" thickBot="1">
      <c r="A56" s="157"/>
      <c r="B56" s="158"/>
      <c r="C56" s="158"/>
      <c r="D56" s="158"/>
      <c r="E56" s="158"/>
      <c r="F56" s="159"/>
      <c r="G56" s="150"/>
      <c r="H56" s="74" t="s">
        <v>40</v>
      </c>
      <c r="I56" s="12" t="s">
        <v>22</v>
      </c>
      <c r="J56" s="24">
        <f>K56/0.65</f>
        <v>1630.7692307692307</v>
      </c>
      <c r="K56" s="75">
        <v>1060</v>
      </c>
      <c r="L56" s="24">
        <f>M56/0.65</f>
        <v>1627.6923076923076</v>
      </c>
      <c r="M56" s="47">
        <f t="shared" si="0"/>
        <v>1058</v>
      </c>
      <c r="N56" s="24">
        <f>O56/0.65</f>
        <v>1623.076923076923</v>
      </c>
      <c r="O56" s="47">
        <f t="shared" si="1"/>
        <v>1055</v>
      </c>
    </row>
    <row r="57" spans="1:16" ht="21" customHeight="1" thickTop="1">
      <c r="A57" s="73"/>
      <c r="B57" s="64"/>
      <c r="C57" s="64"/>
      <c r="D57" s="64"/>
      <c r="E57" s="64"/>
      <c r="F57" s="64"/>
      <c r="G57" s="67"/>
      <c r="H57" s="68"/>
      <c r="I57" s="69"/>
      <c r="J57" s="70"/>
      <c r="K57" s="71"/>
      <c r="L57" s="70"/>
      <c r="M57" s="72"/>
      <c r="N57" s="70"/>
      <c r="O57" s="82"/>
      <c r="P57" s="76"/>
    </row>
    <row r="58" spans="1:16" ht="16.5" customHeight="1">
      <c r="A58" s="128" t="s">
        <v>36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30"/>
      <c r="P58" s="76"/>
    </row>
    <row r="59" spans="1:16" ht="16.5" customHeight="1">
      <c r="A59" s="7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79"/>
      <c r="P59" s="76"/>
    </row>
    <row r="60" spans="1:16" ht="16.5" customHeight="1">
      <c r="A60" s="128" t="s">
        <v>37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/>
      <c r="P60" s="76"/>
    </row>
    <row r="61" spans="1:16" ht="16.5" customHeight="1">
      <c r="A61" s="78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79"/>
      <c r="P61" s="76"/>
    </row>
    <row r="62" spans="1:16" ht="12.75" customHeight="1">
      <c r="A62" s="123" t="s">
        <v>53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76"/>
    </row>
    <row r="63" spans="1:16" ht="10.5" customHeight="1">
      <c r="A63" s="80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77"/>
      <c r="P63" s="76"/>
    </row>
    <row r="64" spans="1:16" ht="10.5" customHeight="1" thickBot="1">
      <c r="A64" s="81"/>
      <c r="B64" s="66"/>
      <c r="C64" s="66"/>
      <c r="D64" s="66"/>
      <c r="E64" s="66"/>
      <c r="F64" s="65"/>
      <c r="G64" s="65"/>
      <c r="H64" s="65"/>
      <c r="I64" s="65"/>
      <c r="J64" s="65"/>
      <c r="K64" s="66"/>
      <c r="L64" s="66"/>
      <c r="M64" s="66"/>
      <c r="N64" s="66"/>
      <c r="O64" s="83"/>
      <c r="P64" s="76"/>
    </row>
    <row r="65" spans="1:15" ht="3" customHeight="1" thickTop="1">
      <c r="A65" s="197"/>
      <c r="B65" s="192"/>
      <c r="C65" s="192"/>
      <c r="D65" s="192"/>
      <c r="E65" s="192"/>
      <c r="F65" s="126"/>
      <c r="G65" s="126"/>
      <c r="H65" s="126"/>
      <c r="I65" s="126"/>
      <c r="J65" s="126"/>
      <c r="K65" s="192"/>
      <c r="L65" s="192"/>
      <c r="M65" s="192"/>
      <c r="N65" s="192"/>
      <c r="O65" s="193"/>
    </row>
    <row r="66" spans="1:16" ht="15" customHeight="1">
      <c r="A66" s="194" t="s">
        <v>41</v>
      </c>
      <c r="B66" s="195"/>
      <c r="C66" s="195"/>
      <c r="D66" s="195"/>
      <c r="E66" s="195"/>
      <c r="F66" s="195"/>
      <c r="G66" s="195"/>
      <c r="H66" s="126" t="s">
        <v>42</v>
      </c>
      <c r="I66" s="126"/>
      <c r="J66" s="126"/>
      <c r="K66" s="126" t="s">
        <v>45</v>
      </c>
      <c r="L66" s="126"/>
      <c r="M66" s="126"/>
      <c r="N66" s="126"/>
      <c r="O66" s="127"/>
      <c r="P66" s="76"/>
    </row>
    <row r="67" spans="1:16" ht="15.75">
      <c r="A67" s="196" t="s">
        <v>43</v>
      </c>
      <c r="B67" s="126"/>
      <c r="C67" s="126"/>
      <c r="D67" s="126"/>
      <c r="E67" s="126"/>
      <c r="F67" s="126"/>
      <c r="G67" s="57"/>
      <c r="H67" s="126" t="s">
        <v>44</v>
      </c>
      <c r="I67" s="126"/>
      <c r="J67" s="126" t="s">
        <v>52</v>
      </c>
      <c r="K67" s="126"/>
      <c r="L67" s="126"/>
      <c r="M67" s="126"/>
      <c r="N67" s="126"/>
      <c r="O67" s="127"/>
      <c r="P67" s="76"/>
    </row>
    <row r="68" spans="1:15" ht="1.5" customHeight="1" thickBot="1">
      <c r="A68" s="191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90"/>
    </row>
    <row r="69" ht="13.5" thickTop="1"/>
    <row r="78" spans="12:18" ht="12.75">
      <c r="L78" s="58"/>
      <c r="M78" s="58"/>
      <c r="N78" s="58"/>
      <c r="O78" s="58"/>
      <c r="P78" s="58"/>
      <c r="Q78" s="58"/>
      <c r="R78" s="58"/>
    </row>
    <row r="79" spans="12:18" ht="12.75">
      <c r="L79" s="58"/>
      <c r="M79" s="58"/>
      <c r="N79" s="58"/>
      <c r="O79" s="58"/>
      <c r="P79" s="58"/>
      <c r="Q79" s="58"/>
      <c r="R79" s="58"/>
    </row>
    <row r="80" spans="12:18" ht="12.75">
      <c r="L80" s="58"/>
      <c r="M80" s="58"/>
      <c r="N80" s="58"/>
      <c r="O80" s="58"/>
      <c r="P80" s="58"/>
      <c r="Q80" s="58"/>
      <c r="R80" s="58"/>
    </row>
    <row r="81" spans="12:18" ht="12.75">
      <c r="L81" s="58"/>
      <c r="M81" s="58"/>
      <c r="N81" s="58"/>
      <c r="O81" s="58"/>
      <c r="P81" s="58"/>
      <c r="Q81" s="58"/>
      <c r="R81" s="58"/>
    </row>
    <row r="82" spans="12:18" ht="12.75">
      <c r="L82" s="58"/>
      <c r="M82" s="58"/>
      <c r="N82" s="58"/>
      <c r="O82" s="58"/>
      <c r="P82" s="58"/>
      <c r="Q82" s="58"/>
      <c r="R82" s="58"/>
    </row>
  </sheetData>
  <sheetProtection/>
  <mergeCells count="40">
    <mergeCell ref="K68:O68"/>
    <mergeCell ref="A68:E68"/>
    <mergeCell ref="F68:J68"/>
    <mergeCell ref="K65:O65"/>
    <mergeCell ref="A66:G66"/>
    <mergeCell ref="A67:F67"/>
    <mergeCell ref="A65:E65"/>
    <mergeCell ref="F65:J65"/>
    <mergeCell ref="G1:O3"/>
    <mergeCell ref="G7:G11"/>
    <mergeCell ref="A1:F6"/>
    <mergeCell ref="A35:F42"/>
    <mergeCell ref="J5:K5"/>
    <mergeCell ref="G18:G26"/>
    <mergeCell ref="G27:G34"/>
    <mergeCell ref="L5:M5"/>
    <mergeCell ref="J4:O4"/>
    <mergeCell ref="N5:O5"/>
    <mergeCell ref="G4:G6"/>
    <mergeCell ref="H4:H6"/>
    <mergeCell ref="I4:I6"/>
    <mergeCell ref="G50:G52"/>
    <mergeCell ref="G35:G42"/>
    <mergeCell ref="G43:G46"/>
    <mergeCell ref="G47:G49"/>
    <mergeCell ref="G12:G17"/>
    <mergeCell ref="A18:F26"/>
    <mergeCell ref="A27:F34"/>
    <mergeCell ref="A50:F52"/>
    <mergeCell ref="A43:F46"/>
    <mergeCell ref="A47:F49"/>
    <mergeCell ref="A58:O58"/>
    <mergeCell ref="G53:G56"/>
    <mergeCell ref="A53:F56"/>
    <mergeCell ref="A62:O62"/>
    <mergeCell ref="J67:O67"/>
    <mergeCell ref="K66:O66"/>
    <mergeCell ref="H67:I67"/>
    <mergeCell ref="H66:J66"/>
    <mergeCell ref="A60:O60"/>
  </mergeCells>
  <printOptions horizontalCentered="1" verticalCentered="1"/>
  <pageMargins left="0.2362204724409449" right="0.15748031496062992" top="0.1968503937007874" bottom="0.1968503937007874" header="0.1968503937007874" footer="0.196850393700787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"Промизделия"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2023-07-03T13:00:32Z</cp:lastPrinted>
  <dcterms:created xsi:type="dcterms:W3CDTF">2007-03-23T08:12:27Z</dcterms:created>
  <dcterms:modified xsi:type="dcterms:W3CDTF">2024-04-17T05:29:05Z</dcterms:modified>
  <cp:category/>
  <cp:version/>
  <cp:contentType/>
  <cp:contentStatus/>
</cp:coreProperties>
</file>